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Print_Area" vbProcedure="false">Feuil1!$A$2:$H$50</definedName>
    <definedName function="false" hidden="true" localSheetId="0" name="_xlnm._FilterDatabase" vbProcedure="false">Feuil1!$A$4:$H$49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<sst xmlns="http://schemas.openxmlformats.org/spreadsheetml/2006/main" count="148" uniqueCount="105">
  <si>
    <t xml:space="preserve">Elections sénatoriales de la série 1 - Plafonds de dépenses 2023</t>
  </si>
  <si>
    <t xml:space="preserve">Code département</t>
  </si>
  <si>
    <t xml:space="preserve">Nom du département</t>
  </si>
  <si>
    <t xml:space="preserve">Série </t>
  </si>
  <si>
    <t xml:space="preserve">Nombre de sénateurs à élire</t>
  </si>
  <si>
    <t xml:space="preserve">Scrutin</t>
  </si>
  <si>
    <t xml:space="preserve">Population municipale 2023</t>
  </si>
  <si>
    <t xml:space="preserve">Montant plafond dépenses par candidat (scrutin majoritaire) ou liste de candidats (scrutin proportionnel)</t>
  </si>
  <si>
    <t xml:space="preserve">Montant plafond du remboursement forfaitaire par candidat (scrutin majoritaire) ou liste de candidats (scrutin proportionnel)</t>
  </si>
  <si>
    <t xml:space="preserve">37</t>
  </si>
  <si>
    <t xml:space="preserve">INDRE ET LOIRE </t>
  </si>
  <si>
    <t xml:space="preserve">PROP</t>
  </si>
  <si>
    <t xml:space="preserve">38</t>
  </si>
  <si>
    <t xml:space="preserve">ISERE</t>
  </si>
  <si>
    <t xml:space="preserve">39</t>
  </si>
  <si>
    <t xml:space="preserve">JURA</t>
  </si>
  <si>
    <t xml:space="preserve">MAJ</t>
  </si>
  <si>
    <t xml:space="preserve">40</t>
  </si>
  <si>
    <t xml:space="preserve">LANDES</t>
  </si>
  <si>
    <t xml:space="preserve">41</t>
  </si>
  <si>
    <t xml:space="preserve">LOIR ET CHER</t>
  </si>
  <si>
    <t xml:space="preserve">42</t>
  </si>
  <si>
    <t xml:space="preserve">LOIRE</t>
  </si>
  <si>
    <t xml:space="preserve">43</t>
  </si>
  <si>
    <t xml:space="preserve">HAUTE LOIRE</t>
  </si>
  <si>
    <t xml:space="preserve">44</t>
  </si>
  <si>
    <t xml:space="preserve">LOIRE ATLANTIQUE</t>
  </si>
  <si>
    <t xml:space="preserve">45</t>
  </si>
  <si>
    <t xml:space="preserve">LOIRET</t>
  </si>
  <si>
    <t xml:space="preserve">46</t>
  </si>
  <si>
    <t xml:space="preserve">LOT</t>
  </si>
  <si>
    <t xml:space="preserve">47</t>
  </si>
  <si>
    <t xml:space="preserve">LOT ET GARONNE </t>
  </si>
  <si>
    <t xml:space="preserve">48</t>
  </si>
  <si>
    <t xml:space="preserve">LOZERE</t>
  </si>
  <si>
    <t xml:space="preserve">49</t>
  </si>
  <si>
    <t xml:space="preserve">MAINE ET LOIRE </t>
  </si>
  <si>
    <t xml:space="preserve">50</t>
  </si>
  <si>
    <t xml:space="preserve">MANCHE</t>
  </si>
  <si>
    <t xml:space="preserve">51</t>
  </si>
  <si>
    <t xml:space="preserve">MARNE</t>
  </si>
  <si>
    <t xml:space="preserve">52</t>
  </si>
  <si>
    <t xml:space="preserve">HAUTE MARNE</t>
  </si>
  <si>
    <t xml:space="preserve">53</t>
  </si>
  <si>
    <t xml:space="preserve">MAYENNE</t>
  </si>
  <si>
    <t xml:space="preserve">54</t>
  </si>
  <si>
    <t xml:space="preserve">MEURTHE ET MOSELLE</t>
  </si>
  <si>
    <t xml:space="preserve">55</t>
  </si>
  <si>
    <t xml:space="preserve">MEUSE</t>
  </si>
  <si>
    <t xml:space="preserve">56</t>
  </si>
  <si>
    <t xml:space="preserve">MORBIHAN</t>
  </si>
  <si>
    <t xml:space="preserve">57</t>
  </si>
  <si>
    <t xml:space="preserve">MOSELLE</t>
  </si>
  <si>
    <t xml:space="preserve">58</t>
  </si>
  <si>
    <t xml:space="preserve">NIEVRE</t>
  </si>
  <si>
    <t xml:space="preserve">59</t>
  </si>
  <si>
    <t xml:space="preserve">NORD</t>
  </si>
  <si>
    <t xml:space="preserve">60</t>
  </si>
  <si>
    <t xml:space="preserve">OISE</t>
  </si>
  <si>
    <t xml:space="preserve">61</t>
  </si>
  <si>
    <t xml:space="preserve">ORNE</t>
  </si>
  <si>
    <t xml:space="preserve">62</t>
  </si>
  <si>
    <t xml:space="preserve">PAS DE CALAIS</t>
  </si>
  <si>
    <t xml:space="preserve">63</t>
  </si>
  <si>
    <t xml:space="preserve">PUY DE DOME</t>
  </si>
  <si>
    <t xml:space="preserve">64</t>
  </si>
  <si>
    <t xml:space="preserve">PYRENEES ATLANTIQUES</t>
  </si>
  <si>
    <t xml:space="preserve">65</t>
  </si>
  <si>
    <t xml:space="preserve">HAUTES PYRENEES</t>
  </si>
  <si>
    <t xml:space="preserve">66</t>
  </si>
  <si>
    <t xml:space="preserve">PYRENEES ORIENTALES</t>
  </si>
  <si>
    <t xml:space="preserve">75</t>
  </si>
  <si>
    <t xml:space="preserve">PARIS</t>
  </si>
  <si>
    <t xml:space="preserve">77</t>
  </si>
  <si>
    <t xml:space="preserve">SEINE ET MARNE </t>
  </si>
  <si>
    <t xml:space="preserve">78</t>
  </si>
  <si>
    <t xml:space="preserve">YVELINES</t>
  </si>
  <si>
    <t xml:space="preserve">91</t>
  </si>
  <si>
    <t xml:space="preserve">ESSONNE</t>
  </si>
  <si>
    <t xml:space="preserve">92</t>
  </si>
  <si>
    <t xml:space="preserve">HAUTS DE SEINE </t>
  </si>
  <si>
    <t xml:space="preserve">93</t>
  </si>
  <si>
    <t xml:space="preserve">SEINE SAINT-DENIS</t>
  </si>
  <si>
    <t xml:space="preserve">94</t>
  </si>
  <si>
    <t xml:space="preserve">VAL DE MARNE</t>
  </si>
  <si>
    <t xml:space="preserve">95</t>
  </si>
  <si>
    <t xml:space="preserve">VAL D'OISE</t>
  </si>
  <si>
    <t xml:space="preserve">971</t>
  </si>
  <si>
    <t xml:space="preserve">GUADELOUPE</t>
  </si>
  <si>
    <t xml:space="preserve">972</t>
  </si>
  <si>
    <t xml:space="preserve">MARTINIQUE</t>
  </si>
  <si>
    <t xml:space="preserve">974</t>
  </si>
  <si>
    <t xml:space="preserve">REUNION</t>
  </si>
  <si>
    <t xml:space="preserve">975</t>
  </si>
  <si>
    <t xml:space="preserve">SAINT-PIERRE ET MIQUELON</t>
  </si>
  <si>
    <t xml:space="preserve">976</t>
  </si>
  <si>
    <t xml:space="preserve">MAYOTTE</t>
  </si>
  <si>
    <t xml:space="preserve">988</t>
  </si>
  <si>
    <t xml:space="preserve">NOUVELLE CALEDONIE</t>
  </si>
  <si>
    <t xml:space="preserve">FRANCAIS DE L'ETRANGER</t>
  </si>
  <si>
    <r>
      <rPr>
        <u val="single"/>
        <sz val="8"/>
        <rFont val="Calibri"/>
        <family val="2"/>
        <charset val="1"/>
      </rPr>
      <t xml:space="preserve">Source chiffres pop </t>
    </r>
    <r>
      <rPr>
        <sz val="8"/>
        <rFont val="Calibri"/>
        <family val="2"/>
        <charset val="1"/>
      </rPr>
      <t xml:space="preserve">: Population légale des arrondissements en vigueur à compter du 1er janvier 2023 - date de référence statistique 1er janvier 2020
Mayotte : Source : Insee, recensements de la population 2017
Nouvelle Calédonie : Source : Insee, recensements de la population 2019
</t>
    </r>
  </si>
  <si>
    <t xml:space="preserve">Source calcul : </t>
  </si>
  <si>
    <t xml:space="preserve">L.308-1</t>
  </si>
  <si>
    <t xml:space="preserve">Article 48 de la loi n° 2013-659 du 22 juillet 2013</t>
  </si>
  <si>
    <t xml:space="preserve">Article L.439-1-A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</si>
</sst>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&quot; €&quot;"/>
    <numFmt numFmtId="168" formatCode="#,##0.&quot;XPF&quot;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double"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u val="single"/>
      <sz val="8"/>
      <name val="Calibri"/>
      <family val="2"/>
      <charset val="1"/>
    </font>
    <font>
      <sz val="8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1"/>
      <color rgb="FF0099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K64"/>
  <sheetViews>
    <sheetView showFormulas="false" showGridLines="true" showRowColHeaders="true" showZeros="true" rightToLeft="false" tabSelected="true" showOutlineSymbols="true" defaultGridColor="true" view="pageBreakPreview" topLeftCell="A31" colorId="64" zoomScale="115" zoomScaleNormal="100" zoomScalePageLayoutView="115" workbookViewId="0">
      <selection pane="topLeft" activeCell="F34" activeCellId="0" sqref="F34"/>
    </sheetView>
  </sheetViews>
  <sheetFormatPr defaultColWidth="10.6875" defaultRowHeight="1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32.86"/>
    <col collapsed="false" customWidth="true" hidden="false" outlineLevel="0" max="4" min="4" style="0" width="13.86"/>
    <col collapsed="false" customWidth="true" hidden="false" outlineLevel="0" max="5" min="5" style="0" width="18.14"/>
    <col collapsed="false" customWidth="true" hidden="false" outlineLevel="0" max="6" min="6" style="0" width="22.86"/>
    <col collapsed="false" customWidth="true" hidden="false" outlineLevel="0" max="7" min="7" style="0" width="23.28"/>
    <col collapsed="false" customWidth="true" hidden="false" outlineLevel="0" max="8" min="8" style="0" width="26.14"/>
    <col collapsed="false" customWidth="true" hidden="false" outlineLevel="0" max="10" min="10" style="0" width="12.42"/>
  </cols>
  <sheetData>
    <row r="2" customFormat="false" ht="67.9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</row>
    <row r="4" customFormat="false" ht="63" hidden="false" customHeight="true" outlineLevel="0" collapsed="false">
      <c r="A4" s="3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3" t="s">
        <v>6</v>
      </c>
      <c r="G4" s="6" t="s">
        <v>7</v>
      </c>
      <c r="H4" s="4" t="s">
        <v>8</v>
      </c>
    </row>
    <row r="5" customFormat="false" ht="15" hidden="false" customHeight="false" outlineLevel="0" collapsed="false">
      <c r="A5" s="3" t="s">
        <v>9</v>
      </c>
      <c r="B5" s="3" t="s">
        <v>10</v>
      </c>
      <c r="C5" s="4" t="n">
        <v>1</v>
      </c>
      <c r="D5" s="5" t="n">
        <v>3</v>
      </c>
      <c r="E5" s="5" t="s">
        <v>11</v>
      </c>
      <c r="F5" s="7" t="n">
        <v>612119</v>
      </c>
      <c r="G5" s="8" t="n">
        <f aca="false">IF(D5&lt;=2,(10000+(F5*0.05))*1.23,(10000+(F5*0.02))*1.23)</f>
        <v>27358.1274</v>
      </c>
      <c r="H5" s="9" t="n">
        <f aca="false">+G5*47.5%</f>
        <v>12995.110515</v>
      </c>
      <c r="J5" s="10"/>
      <c r="K5" s="11"/>
    </row>
    <row r="6" customFormat="false" ht="15" hidden="false" customHeight="false" outlineLevel="0" collapsed="false">
      <c r="A6" s="3" t="s">
        <v>12</v>
      </c>
      <c r="B6" s="3" t="s">
        <v>13</v>
      </c>
      <c r="C6" s="4" t="n">
        <v>1</v>
      </c>
      <c r="D6" s="5" t="n">
        <v>5</v>
      </c>
      <c r="E6" s="5" t="s">
        <v>11</v>
      </c>
      <c r="F6" s="7" t="n">
        <v>1277513</v>
      </c>
      <c r="G6" s="8" t="n">
        <f aca="false">IF(D6&lt;=2,(10000+(F6*0.05))*1.23,(10000+(F6*0.02))*1.23)</f>
        <v>43726.8198</v>
      </c>
      <c r="H6" s="9" t="n">
        <f aca="false">+G6*47.5%</f>
        <v>20770.239405</v>
      </c>
      <c r="J6" s="10"/>
      <c r="K6" s="11"/>
    </row>
    <row r="7" customFormat="false" ht="15" hidden="false" customHeight="false" outlineLevel="0" collapsed="false">
      <c r="A7" s="3" t="s">
        <v>14</v>
      </c>
      <c r="B7" s="3" t="s">
        <v>15</v>
      </c>
      <c r="C7" s="4" t="n">
        <v>1</v>
      </c>
      <c r="D7" s="5" t="n">
        <v>2</v>
      </c>
      <c r="E7" s="5" t="s">
        <v>16</v>
      </c>
      <c r="F7" s="7" t="n">
        <v>258798</v>
      </c>
      <c r="G7" s="8" t="n">
        <f aca="false">IF(D7&lt;=2,(10000+(F7*0.05))*1.23,(10000+(F7*0.02))*1.23)</f>
        <v>28216.077</v>
      </c>
      <c r="H7" s="9" t="n">
        <f aca="false">+G7*47.5%</f>
        <v>13402.636575</v>
      </c>
      <c r="J7" s="10"/>
      <c r="K7" s="11"/>
    </row>
    <row r="8" customFormat="false" ht="15" hidden="false" customHeight="false" outlineLevel="0" collapsed="false">
      <c r="A8" s="3" t="s">
        <v>17</v>
      </c>
      <c r="B8" s="3" t="s">
        <v>18</v>
      </c>
      <c r="C8" s="4" t="n">
        <v>1</v>
      </c>
      <c r="D8" s="5" t="n">
        <v>2</v>
      </c>
      <c r="E8" s="5" t="s">
        <v>16</v>
      </c>
      <c r="F8" s="7" t="n">
        <v>418122</v>
      </c>
      <c r="G8" s="8" t="n">
        <f aca="false">IF(D8&lt;=2,(10000+(F8*0.05))*1.23,(10000+(F8*0.02))*1.23)</f>
        <v>38014.503</v>
      </c>
      <c r="H8" s="9" t="n">
        <f aca="false">+G8*47.5%</f>
        <v>18056.888925</v>
      </c>
      <c r="J8" s="10"/>
      <c r="K8" s="11"/>
    </row>
    <row r="9" customFormat="false" ht="15" hidden="false" customHeight="false" outlineLevel="0" collapsed="false">
      <c r="A9" s="3" t="s">
        <v>19</v>
      </c>
      <c r="B9" s="3" t="s">
        <v>20</v>
      </c>
      <c r="C9" s="4" t="n">
        <v>1</v>
      </c>
      <c r="D9" s="5" t="n">
        <v>2</v>
      </c>
      <c r="E9" s="5" t="s">
        <v>16</v>
      </c>
      <c r="F9" s="7" t="n">
        <v>329357</v>
      </c>
      <c r="G9" s="8" t="n">
        <f aca="false">IF(D9&lt;=2,(10000+(F9*0.05))*1.23,(10000+(F9*0.02))*1.23)</f>
        <v>32555.4555</v>
      </c>
      <c r="H9" s="9" t="n">
        <f aca="false">+G9*47.5%</f>
        <v>15463.8413625</v>
      </c>
      <c r="J9" s="10"/>
      <c r="K9" s="11"/>
    </row>
    <row r="10" customFormat="false" ht="15" hidden="false" customHeight="false" outlineLevel="0" collapsed="false">
      <c r="A10" s="3" t="s">
        <v>21</v>
      </c>
      <c r="B10" s="3" t="s">
        <v>22</v>
      </c>
      <c r="C10" s="4" t="n">
        <v>1</v>
      </c>
      <c r="D10" s="5" t="n">
        <v>4</v>
      </c>
      <c r="E10" s="5" t="s">
        <v>11</v>
      </c>
      <c r="F10" s="7" t="n">
        <v>768508</v>
      </c>
      <c r="G10" s="8" t="n">
        <f aca="false">IF(D10&lt;=2,(10000+(F10*0.05))*1.23,(10000+(F10*0.02))*1.23)</f>
        <v>31205.2968</v>
      </c>
      <c r="H10" s="9" t="n">
        <f aca="false">+G10*47.5%</f>
        <v>14822.51598</v>
      </c>
      <c r="J10" s="10"/>
      <c r="K10" s="11"/>
    </row>
    <row r="11" customFormat="false" ht="15" hidden="false" customHeight="false" outlineLevel="0" collapsed="false">
      <c r="A11" s="3" t="s">
        <v>23</v>
      </c>
      <c r="B11" s="3" t="s">
        <v>24</v>
      </c>
      <c r="C11" s="4" t="n">
        <v>1</v>
      </c>
      <c r="D11" s="5" t="n">
        <v>2</v>
      </c>
      <c r="E11" s="5" t="s">
        <v>16</v>
      </c>
      <c r="F11" s="7" t="n">
        <v>227489</v>
      </c>
      <c r="G11" s="8" t="n">
        <f aca="false">IF(D11&lt;=2,(10000+(F11*0.05))*1.23,(10000+(F11*0.02))*1.23)</f>
        <v>26290.5735</v>
      </c>
      <c r="H11" s="9" t="n">
        <f aca="false">+G11*47.5%</f>
        <v>12488.0224125</v>
      </c>
      <c r="J11" s="10"/>
      <c r="K11" s="11"/>
    </row>
    <row r="12" customFormat="false" ht="15" hidden="false" customHeight="false" outlineLevel="0" collapsed="false">
      <c r="A12" s="3" t="s">
        <v>25</v>
      </c>
      <c r="B12" s="3" t="s">
        <v>26</v>
      </c>
      <c r="C12" s="4" t="n">
        <v>1</v>
      </c>
      <c r="D12" s="5" t="n">
        <v>5</v>
      </c>
      <c r="E12" s="5" t="s">
        <v>11</v>
      </c>
      <c r="F12" s="7" t="n">
        <v>1445171</v>
      </c>
      <c r="G12" s="8" t="n">
        <f aca="false">IF(D12&lt;=2,(10000+(F12*0.05))*1.23,(10000+(F12*0.02))*1.23)</f>
        <v>47851.2066</v>
      </c>
      <c r="H12" s="9" t="n">
        <f aca="false">+G12*47.5%</f>
        <v>22729.323135</v>
      </c>
      <c r="J12" s="10"/>
      <c r="K12" s="11"/>
    </row>
    <row r="13" customFormat="false" ht="15" hidden="false" customHeight="false" outlineLevel="0" collapsed="false">
      <c r="A13" s="3" t="s">
        <v>27</v>
      </c>
      <c r="B13" s="3" t="s">
        <v>28</v>
      </c>
      <c r="C13" s="4" t="n">
        <v>1</v>
      </c>
      <c r="D13" s="5" t="n">
        <v>3</v>
      </c>
      <c r="E13" s="5" t="s">
        <v>11</v>
      </c>
      <c r="F13" s="7" t="n">
        <v>682304</v>
      </c>
      <c r="G13" s="8" t="n">
        <f aca="false">IF(D13&lt;=2,(10000+(F13*0.05))*1.23,(10000+(F13*0.02))*1.23)</f>
        <v>29084.6784</v>
      </c>
      <c r="H13" s="9" t="n">
        <f aca="false">+G13*47.5%</f>
        <v>13815.22224</v>
      </c>
      <c r="J13" s="10"/>
      <c r="K13" s="11"/>
    </row>
    <row r="14" customFormat="false" ht="15" hidden="false" customHeight="false" outlineLevel="0" collapsed="false">
      <c r="A14" s="3" t="s">
        <v>29</v>
      </c>
      <c r="B14" s="3" t="s">
        <v>30</v>
      </c>
      <c r="C14" s="4" t="n">
        <v>1</v>
      </c>
      <c r="D14" s="5" t="n">
        <v>2</v>
      </c>
      <c r="E14" s="5" t="s">
        <v>16</v>
      </c>
      <c r="F14" s="7" t="n">
        <v>174670</v>
      </c>
      <c r="G14" s="8" t="n">
        <f aca="false">IF(D14&lt;=2,(10000+(F14*0.05))*1.23,(10000+(F14*0.02))*1.23)</f>
        <v>23042.205</v>
      </c>
      <c r="H14" s="9" t="n">
        <f aca="false">+G14*47.5%</f>
        <v>10945.047375</v>
      </c>
      <c r="J14" s="10"/>
      <c r="K14" s="11"/>
    </row>
    <row r="15" customFormat="false" ht="15" hidden="false" customHeight="false" outlineLevel="0" collapsed="false">
      <c r="A15" s="3" t="s">
        <v>31</v>
      </c>
      <c r="B15" s="3" t="s">
        <v>32</v>
      </c>
      <c r="C15" s="4" t="n">
        <v>1</v>
      </c>
      <c r="D15" s="5" t="n">
        <v>2</v>
      </c>
      <c r="E15" s="5" t="s">
        <v>16</v>
      </c>
      <c r="F15" s="7" t="n">
        <v>330844</v>
      </c>
      <c r="G15" s="8" t="n">
        <f aca="false">IF(D15&lt;=2,(10000+(F15*0.05))*1.23,(10000+(F15*0.02))*1.23)</f>
        <v>32646.906</v>
      </c>
      <c r="H15" s="9" t="n">
        <f aca="false">+G15*47.5%</f>
        <v>15507.28035</v>
      </c>
      <c r="J15" s="10"/>
      <c r="K15" s="11"/>
    </row>
    <row r="16" customFormat="false" ht="15" hidden="false" customHeight="false" outlineLevel="0" collapsed="false">
      <c r="A16" s="3" t="s">
        <v>33</v>
      </c>
      <c r="B16" s="3" t="s">
        <v>34</v>
      </c>
      <c r="C16" s="4" t="n">
        <v>1</v>
      </c>
      <c r="D16" s="5" t="n">
        <v>1</v>
      </c>
      <c r="E16" s="5" t="s">
        <v>16</v>
      </c>
      <c r="F16" s="7" t="n">
        <v>76633</v>
      </c>
      <c r="G16" s="8" t="n">
        <f aca="false">IF(D16&lt;=2,(10000+(F16*0.05))*1.23,(10000+(F16*0.02))*1.23)</f>
        <v>17012.9295</v>
      </c>
      <c r="H16" s="9" t="n">
        <f aca="false">+G16*47.5%</f>
        <v>8081.1415125</v>
      </c>
      <c r="J16" s="10"/>
      <c r="K16" s="11"/>
    </row>
    <row r="17" customFormat="false" ht="15" hidden="false" customHeight="false" outlineLevel="0" collapsed="false">
      <c r="A17" s="3" t="s">
        <v>35</v>
      </c>
      <c r="B17" s="3" t="s">
        <v>36</v>
      </c>
      <c r="C17" s="4" t="n">
        <v>1</v>
      </c>
      <c r="D17" s="5" t="n">
        <v>4</v>
      </c>
      <c r="E17" s="5" t="s">
        <v>11</v>
      </c>
      <c r="F17" s="7" t="n">
        <v>820713</v>
      </c>
      <c r="G17" s="8" t="n">
        <f aca="false">IF(D17&lt;=2,(10000+(F17*0.05))*1.23,(10000+(F17*0.02))*1.23)</f>
        <v>32489.5398</v>
      </c>
      <c r="H17" s="9" t="n">
        <f aca="false">+G17*47.5%</f>
        <v>15432.531405</v>
      </c>
      <c r="J17" s="10"/>
      <c r="K17" s="11"/>
    </row>
    <row r="18" customFormat="false" ht="15" hidden="false" customHeight="false" outlineLevel="0" collapsed="false">
      <c r="A18" s="3" t="s">
        <v>37</v>
      </c>
      <c r="B18" s="3" t="s">
        <v>38</v>
      </c>
      <c r="C18" s="4" t="n">
        <v>1</v>
      </c>
      <c r="D18" s="5" t="n">
        <v>3</v>
      </c>
      <c r="E18" s="5" t="s">
        <v>11</v>
      </c>
      <c r="F18" s="7" t="n">
        <v>495093</v>
      </c>
      <c r="G18" s="8" t="n">
        <f aca="false">IF(D18&lt;=2,(10000+(F18*0.05))*1.23,(10000+(F18*0.02))*1.23)</f>
        <v>24479.2878</v>
      </c>
      <c r="H18" s="9" t="n">
        <f aca="false">+G18*47.5%</f>
        <v>11627.661705</v>
      </c>
      <c r="J18" s="10"/>
      <c r="K18" s="11"/>
    </row>
    <row r="19" customFormat="false" ht="15" hidden="false" customHeight="false" outlineLevel="0" collapsed="false">
      <c r="A19" s="3" t="s">
        <v>39</v>
      </c>
      <c r="B19" s="3" t="s">
        <v>40</v>
      </c>
      <c r="C19" s="4" t="n">
        <v>1</v>
      </c>
      <c r="D19" s="5" t="n">
        <v>3</v>
      </c>
      <c r="E19" s="5" t="s">
        <v>11</v>
      </c>
      <c r="F19" s="7" t="n">
        <v>566659</v>
      </c>
      <c r="G19" s="8" t="n">
        <f aca="false">IF(D19&lt;=2,(10000+(F19*0.05))*1.23,(10000+(F19*0.02))*1.23)</f>
        <v>26239.8114</v>
      </c>
      <c r="H19" s="9" t="n">
        <f aca="false">+G19*47.5%</f>
        <v>12463.910415</v>
      </c>
      <c r="J19" s="10"/>
      <c r="K19" s="11"/>
    </row>
    <row r="20" customFormat="false" ht="15" hidden="false" customHeight="false" outlineLevel="0" collapsed="false">
      <c r="A20" s="3" t="s">
        <v>41</v>
      </c>
      <c r="B20" s="3" t="s">
        <v>42</v>
      </c>
      <c r="C20" s="4" t="n">
        <v>1</v>
      </c>
      <c r="D20" s="5" t="n">
        <v>2</v>
      </c>
      <c r="E20" s="5" t="s">
        <v>16</v>
      </c>
      <c r="F20" s="7" t="n">
        <v>171798</v>
      </c>
      <c r="G20" s="8" t="n">
        <f aca="false">IF(D20&lt;=2,(10000+(F20*0.05))*1.23,(10000+(F20*0.02))*1.23)</f>
        <v>22865.577</v>
      </c>
      <c r="H20" s="9" t="n">
        <f aca="false">+G20*47.5%</f>
        <v>10861.149075</v>
      </c>
      <c r="J20" s="10"/>
      <c r="K20" s="11"/>
    </row>
    <row r="21" customFormat="false" ht="15" hidden="false" customHeight="false" outlineLevel="0" collapsed="false">
      <c r="A21" s="3" t="s">
        <v>43</v>
      </c>
      <c r="B21" s="3" t="s">
        <v>44</v>
      </c>
      <c r="C21" s="4" t="n">
        <v>1</v>
      </c>
      <c r="D21" s="5" t="n">
        <v>2</v>
      </c>
      <c r="E21" s="5" t="s">
        <v>16</v>
      </c>
      <c r="F21" s="7" t="n">
        <v>306538</v>
      </c>
      <c r="G21" s="8" t="n">
        <f aca="false">IF(D21&lt;=2,(10000+(F21*0.05))*1.23,(10000+(F21*0.02))*1.23)</f>
        <v>31152.087</v>
      </c>
      <c r="H21" s="9" t="n">
        <f aca="false">+G21*47.5%</f>
        <v>14797.241325</v>
      </c>
      <c r="J21" s="10"/>
      <c r="K21" s="11"/>
    </row>
    <row r="22" customFormat="false" ht="15" hidden="false" customHeight="false" outlineLevel="0" collapsed="false">
      <c r="A22" s="3" t="s">
        <v>45</v>
      </c>
      <c r="B22" s="3" t="s">
        <v>46</v>
      </c>
      <c r="C22" s="4" t="n">
        <v>1</v>
      </c>
      <c r="D22" s="5" t="n">
        <v>4</v>
      </c>
      <c r="E22" s="5" t="s">
        <v>11</v>
      </c>
      <c r="F22" s="7" t="n">
        <v>732590</v>
      </c>
      <c r="G22" s="8" t="n">
        <f aca="false">IF(D22&lt;=2,(10000+(F22*0.05))*1.23,(10000+(F22*0.02))*1.23)</f>
        <v>30321.714</v>
      </c>
      <c r="H22" s="9" t="n">
        <f aca="false">+G22*47.5%</f>
        <v>14402.81415</v>
      </c>
      <c r="J22" s="10"/>
      <c r="K22" s="11"/>
    </row>
    <row r="23" customFormat="false" ht="15" hidden="false" customHeight="false" outlineLevel="0" collapsed="false">
      <c r="A23" s="3" t="s">
        <v>47</v>
      </c>
      <c r="B23" s="3" t="s">
        <v>48</v>
      </c>
      <c r="C23" s="4" t="n">
        <v>1</v>
      </c>
      <c r="D23" s="5" t="n">
        <v>2</v>
      </c>
      <c r="E23" s="5" t="s">
        <v>16</v>
      </c>
      <c r="F23" s="7" t="n">
        <v>183001</v>
      </c>
      <c r="G23" s="8" t="n">
        <f aca="false">IF(D23&lt;=2,(10000+(F23*0.05))*1.23,(10000+(F23*0.02))*1.23)</f>
        <v>23554.5615</v>
      </c>
      <c r="H23" s="9" t="n">
        <f aca="false">+G23*47.5%</f>
        <v>11188.4167125</v>
      </c>
      <c r="J23" s="10"/>
      <c r="K23" s="11"/>
    </row>
    <row r="24" customFormat="false" ht="15" hidden="false" customHeight="false" outlineLevel="0" collapsed="false">
      <c r="A24" s="3" t="s">
        <v>49</v>
      </c>
      <c r="B24" s="3" t="s">
        <v>50</v>
      </c>
      <c r="C24" s="4" t="n">
        <v>1</v>
      </c>
      <c r="D24" s="5" t="n">
        <v>3</v>
      </c>
      <c r="E24" s="5" t="s">
        <v>11</v>
      </c>
      <c r="F24" s="7" t="n">
        <v>764161</v>
      </c>
      <c r="G24" s="8" t="n">
        <f aca="false">IF(D24&lt;=2,(10000+(F24*0.05))*1.23,(10000+(F24*0.02))*1.23)</f>
        <v>31098.3606</v>
      </c>
      <c r="H24" s="9" t="n">
        <f aca="false">+G24*47.5%</f>
        <v>14771.721285</v>
      </c>
      <c r="J24" s="10"/>
      <c r="K24" s="11"/>
    </row>
    <row r="25" customFormat="false" ht="15" hidden="false" customHeight="false" outlineLevel="0" collapsed="false">
      <c r="A25" s="3" t="s">
        <v>51</v>
      </c>
      <c r="B25" s="3" t="s">
        <v>52</v>
      </c>
      <c r="C25" s="4" t="n">
        <v>1</v>
      </c>
      <c r="D25" s="5" t="n">
        <v>5</v>
      </c>
      <c r="E25" s="5" t="s">
        <v>11</v>
      </c>
      <c r="F25" s="7" t="n">
        <v>1049155</v>
      </c>
      <c r="G25" s="8" t="n">
        <f aca="false">IF(D25&lt;=2,(10000+(F25*0.05))*1.23,(10000+(F25*0.02))*1.23)</f>
        <v>38109.213</v>
      </c>
      <c r="H25" s="9" t="n">
        <f aca="false">+G25*47.5%</f>
        <v>18101.876175</v>
      </c>
      <c r="J25" s="10"/>
      <c r="K25" s="11"/>
    </row>
    <row r="26" customFormat="false" ht="15" hidden="false" customHeight="false" outlineLevel="0" collapsed="false">
      <c r="A26" s="3" t="s">
        <v>53</v>
      </c>
      <c r="B26" s="3" t="s">
        <v>54</v>
      </c>
      <c r="C26" s="4" t="n">
        <v>1</v>
      </c>
      <c r="D26" s="5" t="n">
        <v>2</v>
      </c>
      <c r="E26" s="5" t="s">
        <v>16</v>
      </c>
      <c r="F26" s="7" t="n">
        <v>202670</v>
      </c>
      <c r="G26" s="8" t="n">
        <f aca="false">IF(D26&lt;=2,(10000+(F26*0.05))*1.23,(10000+(F26*0.02))*1.23)</f>
        <v>24764.205</v>
      </c>
      <c r="H26" s="9" t="n">
        <f aca="false">+G26*47.5%</f>
        <v>11762.997375</v>
      </c>
      <c r="J26" s="10"/>
      <c r="K26" s="11"/>
    </row>
    <row r="27" customFormat="false" ht="15" hidden="false" customHeight="false" outlineLevel="0" collapsed="false">
      <c r="A27" s="3" t="s">
        <v>55</v>
      </c>
      <c r="B27" s="3" t="s">
        <v>56</v>
      </c>
      <c r="C27" s="4" t="n">
        <v>1</v>
      </c>
      <c r="D27" s="5" t="n">
        <v>11</v>
      </c>
      <c r="E27" s="5" t="s">
        <v>11</v>
      </c>
      <c r="F27" s="7" t="n">
        <v>2607746</v>
      </c>
      <c r="G27" s="8" t="n">
        <f aca="false">IF(D27&lt;=2,(10000+(F27*0.05))*1.23,(10000+(F27*0.02))*1.23)</f>
        <v>76450.5516</v>
      </c>
      <c r="H27" s="9" t="n">
        <f aca="false">+G27*47.5%</f>
        <v>36314.01201</v>
      </c>
      <c r="J27" s="10"/>
      <c r="K27" s="11"/>
    </row>
    <row r="28" customFormat="false" ht="15" hidden="false" customHeight="false" outlineLevel="0" collapsed="false">
      <c r="A28" s="3" t="s">
        <v>57</v>
      </c>
      <c r="B28" s="3" t="s">
        <v>58</v>
      </c>
      <c r="C28" s="4" t="n">
        <v>1</v>
      </c>
      <c r="D28" s="5" t="n">
        <v>4</v>
      </c>
      <c r="E28" s="5" t="s">
        <v>11</v>
      </c>
      <c r="F28" s="7" t="n">
        <v>829699</v>
      </c>
      <c r="G28" s="8" t="n">
        <f aca="false">IF(D28&lt;=2,(10000+(F28*0.05))*1.23,(10000+(F28*0.02))*1.23)</f>
        <v>32710.5954</v>
      </c>
      <c r="H28" s="9" t="n">
        <f aca="false">+G28*47.5%</f>
        <v>15537.532815</v>
      </c>
      <c r="J28" s="10"/>
      <c r="K28" s="11"/>
    </row>
    <row r="29" customFormat="false" ht="15" hidden="false" customHeight="false" outlineLevel="0" collapsed="false">
      <c r="A29" s="3" t="s">
        <v>59</v>
      </c>
      <c r="B29" s="3" t="s">
        <v>60</v>
      </c>
      <c r="C29" s="4" t="n">
        <v>1</v>
      </c>
      <c r="D29" s="5" t="n">
        <v>2</v>
      </c>
      <c r="E29" s="5" t="s">
        <v>16</v>
      </c>
      <c r="F29" s="7" t="n">
        <v>278475</v>
      </c>
      <c r="G29" s="8" t="n">
        <f aca="false">IF(D29&lt;=2,(10000+(F29*0.05))*1.23,(10000+(F29*0.02))*1.23)</f>
        <v>29426.2125</v>
      </c>
      <c r="H29" s="9" t="n">
        <f aca="false">+G29*47.5%</f>
        <v>13977.4509375</v>
      </c>
      <c r="J29" s="10"/>
      <c r="K29" s="11"/>
    </row>
    <row r="30" customFormat="false" ht="15" hidden="false" customHeight="false" outlineLevel="0" collapsed="false">
      <c r="A30" s="3" t="s">
        <v>61</v>
      </c>
      <c r="B30" s="3" t="s">
        <v>62</v>
      </c>
      <c r="C30" s="4" t="n">
        <v>1</v>
      </c>
      <c r="D30" s="5" t="n">
        <v>7</v>
      </c>
      <c r="E30" s="5" t="s">
        <v>11</v>
      </c>
      <c r="F30" s="7" t="n">
        <v>1462167</v>
      </c>
      <c r="G30" s="8" t="n">
        <f aca="false">IF(D30&lt;=2,(10000+(F30*0.05))*1.23,(10000+(F30*0.02))*1.23)</f>
        <v>48269.3082</v>
      </c>
      <c r="H30" s="9" t="n">
        <f aca="false">+G30*47.5%</f>
        <v>22927.921395</v>
      </c>
      <c r="J30" s="10"/>
      <c r="K30" s="11"/>
    </row>
    <row r="31" customFormat="false" ht="15" hidden="false" customHeight="false" outlineLevel="0" collapsed="false">
      <c r="A31" s="3" t="s">
        <v>63</v>
      </c>
      <c r="B31" s="3" t="s">
        <v>64</v>
      </c>
      <c r="C31" s="4" t="n">
        <v>1</v>
      </c>
      <c r="D31" s="5" t="n">
        <v>3</v>
      </c>
      <c r="E31" s="5" t="s">
        <v>11</v>
      </c>
      <c r="F31" s="7" t="n">
        <v>661852</v>
      </c>
      <c r="G31" s="8" t="n">
        <f aca="false">IF(D31&lt;=2,(10000+(F31*0.05))*1.23,(10000+(F31*0.02))*1.23)</f>
        <v>28581.5592</v>
      </c>
      <c r="H31" s="9" t="n">
        <f aca="false">+G31*47.5%</f>
        <v>13576.24062</v>
      </c>
      <c r="J31" s="10"/>
      <c r="K31" s="11"/>
    </row>
    <row r="32" customFormat="false" ht="15" hidden="false" customHeight="false" outlineLevel="0" collapsed="false">
      <c r="A32" s="3" t="s">
        <v>65</v>
      </c>
      <c r="B32" s="3" t="s">
        <v>66</v>
      </c>
      <c r="C32" s="4" t="n">
        <v>1</v>
      </c>
      <c r="D32" s="5" t="n">
        <v>3</v>
      </c>
      <c r="E32" s="5" t="s">
        <v>11</v>
      </c>
      <c r="F32" s="7" t="n">
        <v>687240</v>
      </c>
      <c r="G32" s="8" t="n">
        <f aca="false">IF(D32&lt;=2,(10000+(F32*0.05))*1.23,(10000+(F32*0.02))*1.23)</f>
        <v>29206.104</v>
      </c>
      <c r="H32" s="9" t="n">
        <f aca="false">+G32*47.5%</f>
        <v>13872.8994</v>
      </c>
      <c r="J32" s="10"/>
      <c r="K32" s="11"/>
    </row>
    <row r="33" customFormat="false" ht="15" hidden="false" customHeight="false" outlineLevel="0" collapsed="false">
      <c r="A33" s="3" t="s">
        <v>67</v>
      </c>
      <c r="B33" s="3" t="s">
        <v>68</v>
      </c>
      <c r="C33" s="4" t="n">
        <v>1</v>
      </c>
      <c r="D33" s="5" t="n">
        <v>2</v>
      </c>
      <c r="E33" s="5" t="s">
        <v>16</v>
      </c>
      <c r="F33" s="7" t="n">
        <v>229788</v>
      </c>
      <c r="G33" s="8" t="n">
        <f aca="false">IF(D33&lt;=2,(10000+(F33*0.05))*1.23,(10000+(F33*0.02))*1.23)</f>
        <v>26431.962</v>
      </c>
      <c r="H33" s="9" t="n">
        <f aca="false">+G33*47.5%</f>
        <v>12555.18195</v>
      </c>
      <c r="J33" s="10"/>
      <c r="K33" s="11"/>
    </row>
    <row r="34" customFormat="false" ht="15" hidden="false" customHeight="false" outlineLevel="0" collapsed="false">
      <c r="A34" s="3" t="s">
        <v>69</v>
      </c>
      <c r="B34" s="3" t="s">
        <v>70</v>
      </c>
      <c r="C34" s="4" t="n">
        <v>1</v>
      </c>
      <c r="D34" s="5" t="n">
        <v>2</v>
      </c>
      <c r="E34" s="5" t="s">
        <v>16</v>
      </c>
      <c r="F34" s="7" t="n">
        <v>482765</v>
      </c>
      <c r="G34" s="8" t="n">
        <f aca="false">IF(D34&lt;=2,(10000+(F34*0.05))*1.23,(10000+(F34*0.02))*1.23)</f>
        <v>41990.0475</v>
      </c>
      <c r="H34" s="9" t="n">
        <f aca="false">+G34*47.5%</f>
        <v>19945.2725625</v>
      </c>
      <c r="J34" s="10"/>
      <c r="K34" s="11"/>
    </row>
    <row r="35" customFormat="false" ht="15" hidden="false" customHeight="false" outlineLevel="0" collapsed="false">
      <c r="A35" s="3" t="s">
        <v>71</v>
      </c>
      <c r="B35" s="3" t="s">
        <v>72</v>
      </c>
      <c r="C35" s="4" t="n">
        <v>1</v>
      </c>
      <c r="D35" s="5" t="n">
        <v>12</v>
      </c>
      <c r="E35" s="5" t="s">
        <v>11</v>
      </c>
      <c r="F35" s="7" t="n">
        <v>2145906</v>
      </c>
      <c r="G35" s="8" t="n">
        <f aca="false">IF(D35&lt;=2,(10000+(F35*0.05))*1.23,(10000+(F35*0.02))*1.23)</f>
        <v>65089.2876</v>
      </c>
      <c r="H35" s="9" t="n">
        <f aca="false">+G35*47.5%</f>
        <v>30917.41161</v>
      </c>
      <c r="J35" s="10"/>
      <c r="K35" s="11"/>
    </row>
    <row r="36" customFormat="false" ht="15" hidden="false" customHeight="false" outlineLevel="0" collapsed="false">
      <c r="A36" s="3" t="s">
        <v>73</v>
      </c>
      <c r="B36" s="3" t="s">
        <v>74</v>
      </c>
      <c r="C36" s="4" t="n">
        <v>1</v>
      </c>
      <c r="D36" s="5" t="n">
        <v>6</v>
      </c>
      <c r="E36" s="5" t="s">
        <v>11</v>
      </c>
      <c r="F36" s="7" t="n">
        <v>1428636</v>
      </c>
      <c r="G36" s="8" t="n">
        <f aca="false">IF(D36&lt;=2,(10000+(F36*0.05))*1.23,(10000+(F36*0.02))*1.23)</f>
        <v>47444.4456</v>
      </c>
      <c r="H36" s="9" t="n">
        <f aca="false">+G36*47.5%</f>
        <v>22536.11166</v>
      </c>
      <c r="J36" s="10"/>
      <c r="K36" s="11"/>
    </row>
    <row r="37" customFormat="false" ht="15" hidden="false" customHeight="false" outlineLevel="0" collapsed="false">
      <c r="A37" s="3" t="s">
        <v>75</v>
      </c>
      <c r="B37" s="3" t="s">
        <v>76</v>
      </c>
      <c r="C37" s="4" t="n">
        <v>1</v>
      </c>
      <c r="D37" s="5" t="n">
        <v>6</v>
      </c>
      <c r="E37" s="5" t="s">
        <v>11</v>
      </c>
      <c r="F37" s="7" t="n">
        <v>1449723</v>
      </c>
      <c r="G37" s="8" t="n">
        <f aca="false">IF(D37&lt;=2,(10000+(F37*0.05))*1.23,(10000+(F37*0.02))*1.23)</f>
        <v>47963.1858</v>
      </c>
      <c r="H37" s="9" t="n">
        <f aca="false">+G37*47.5%</f>
        <v>22782.513255</v>
      </c>
      <c r="J37" s="10"/>
      <c r="K37" s="11"/>
    </row>
    <row r="38" customFormat="false" ht="15" hidden="false" customHeight="false" outlineLevel="0" collapsed="false">
      <c r="A38" s="3" t="s">
        <v>77</v>
      </c>
      <c r="B38" s="3" t="s">
        <v>78</v>
      </c>
      <c r="C38" s="4" t="n">
        <v>1</v>
      </c>
      <c r="D38" s="5" t="n">
        <v>5</v>
      </c>
      <c r="E38" s="5" t="s">
        <v>11</v>
      </c>
      <c r="F38" s="7" t="n">
        <v>1306118</v>
      </c>
      <c r="G38" s="8" t="n">
        <f aca="false">IF(D38&lt;=2,(10000+(F38*0.05))*1.23,(10000+(F38*0.02))*1.23)</f>
        <v>44430.5028</v>
      </c>
      <c r="H38" s="9" t="n">
        <f aca="false">+G38*47.5%</f>
        <v>21104.48883</v>
      </c>
      <c r="J38" s="10"/>
      <c r="K38" s="11"/>
    </row>
    <row r="39" customFormat="false" ht="15" hidden="false" customHeight="false" outlineLevel="0" collapsed="false">
      <c r="A39" s="3" t="s">
        <v>79</v>
      </c>
      <c r="B39" s="3" t="s">
        <v>80</v>
      </c>
      <c r="C39" s="4" t="n">
        <v>1</v>
      </c>
      <c r="D39" s="5" t="n">
        <v>7</v>
      </c>
      <c r="E39" s="5" t="s">
        <v>11</v>
      </c>
      <c r="F39" s="7" t="n">
        <v>1626213</v>
      </c>
      <c r="G39" s="8" t="n">
        <f aca="false">IF(D39&lt;=2,(10000+(F39*0.05))*1.23,(10000+(F39*0.02))*1.23)</f>
        <v>52304.8398</v>
      </c>
      <c r="H39" s="9" t="n">
        <f aca="false">+G39*47.5%</f>
        <v>24844.798905</v>
      </c>
      <c r="J39" s="10"/>
      <c r="K39" s="11"/>
    </row>
    <row r="40" customFormat="false" ht="15" hidden="false" customHeight="false" outlineLevel="0" collapsed="false">
      <c r="A40" s="3" t="s">
        <v>81</v>
      </c>
      <c r="B40" s="3" t="s">
        <v>82</v>
      </c>
      <c r="C40" s="4" t="n">
        <v>1</v>
      </c>
      <c r="D40" s="5" t="n">
        <v>6</v>
      </c>
      <c r="E40" s="5" t="s">
        <v>11</v>
      </c>
      <c r="F40" s="7" t="n">
        <v>1655422</v>
      </c>
      <c r="G40" s="8" t="n">
        <f aca="false">IF(D40&lt;=2,(10000+(F40*0.05))*1.23,(10000+(F40*0.02))*1.23)</f>
        <v>53023.3812</v>
      </c>
      <c r="H40" s="9" t="n">
        <f aca="false">+G40*47.5%</f>
        <v>25186.10607</v>
      </c>
      <c r="J40" s="10"/>
      <c r="K40" s="11"/>
    </row>
    <row r="41" customFormat="false" ht="15" hidden="false" customHeight="false" outlineLevel="0" collapsed="false">
      <c r="A41" s="3" t="s">
        <v>83</v>
      </c>
      <c r="B41" s="3" t="s">
        <v>84</v>
      </c>
      <c r="C41" s="4" t="n">
        <v>1</v>
      </c>
      <c r="D41" s="5" t="n">
        <v>6</v>
      </c>
      <c r="E41" s="5" t="s">
        <v>11</v>
      </c>
      <c r="F41" s="7" t="n">
        <v>1407972</v>
      </c>
      <c r="G41" s="8" t="n">
        <f aca="false">IF(D41&lt;=2,(10000+(F41*0.05))*1.23,(10000+(F41*0.02))*1.23)</f>
        <v>46936.1112</v>
      </c>
      <c r="H41" s="9" t="n">
        <f aca="false">+G41*47.5%</f>
        <v>22294.65282</v>
      </c>
      <c r="J41" s="10"/>
      <c r="K41" s="11"/>
    </row>
    <row r="42" customFormat="false" ht="15" hidden="false" customHeight="false" outlineLevel="0" collapsed="false">
      <c r="A42" s="3" t="s">
        <v>85</v>
      </c>
      <c r="B42" s="3" t="s">
        <v>86</v>
      </c>
      <c r="C42" s="4" t="n">
        <v>1</v>
      </c>
      <c r="D42" s="5" t="n">
        <v>5</v>
      </c>
      <c r="E42" s="5" t="s">
        <v>11</v>
      </c>
      <c r="F42" s="7" t="n">
        <v>1251804</v>
      </c>
      <c r="G42" s="8" t="n">
        <f aca="false">IF(D42&lt;=2,(10000+(F42*0.05))*1.23,(10000+(F42*0.02))*1.23)</f>
        <v>43094.3784</v>
      </c>
      <c r="H42" s="9" t="n">
        <f aca="false">+G42*47.5%</f>
        <v>20469.82974</v>
      </c>
      <c r="J42" s="10"/>
      <c r="K42" s="11"/>
    </row>
    <row r="43" customFormat="false" ht="15" hidden="false" customHeight="false" outlineLevel="0" collapsed="false">
      <c r="A43" s="3" t="s">
        <v>87</v>
      </c>
      <c r="B43" s="3" t="s">
        <v>88</v>
      </c>
      <c r="C43" s="4" t="n">
        <v>1</v>
      </c>
      <c r="D43" s="5" t="n">
        <v>3</v>
      </c>
      <c r="E43" s="5" t="s">
        <v>11</v>
      </c>
      <c r="F43" s="7" t="n">
        <v>383559</v>
      </c>
      <c r="G43" s="8" t="n">
        <f aca="false">IF(D43&lt;=2,(10000+(F43*0.05))*1.23,(10000+(F43*0.02))*1.23)</f>
        <v>21735.5514</v>
      </c>
      <c r="H43" s="9" t="n">
        <f aca="false">+G43*47.5%</f>
        <v>10324.386915</v>
      </c>
      <c r="J43" s="10"/>
      <c r="K43" s="11"/>
    </row>
    <row r="44" customFormat="false" ht="15" hidden="false" customHeight="false" outlineLevel="0" collapsed="false">
      <c r="A44" s="3" t="s">
        <v>89</v>
      </c>
      <c r="B44" s="3" t="s">
        <v>90</v>
      </c>
      <c r="C44" s="4" t="n">
        <v>1</v>
      </c>
      <c r="D44" s="5" t="n">
        <v>2</v>
      </c>
      <c r="E44" s="5" t="s">
        <v>16</v>
      </c>
      <c r="F44" s="7" t="n">
        <v>361225</v>
      </c>
      <c r="G44" s="8" t="n">
        <f aca="false">IF(D44&lt;=2,(10000+(F44*0.05))*1.23,(10000+(F44*0.02))*1.23)</f>
        <v>34515.3375</v>
      </c>
      <c r="H44" s="9" t="n">
        <f aca="false">+G44*47.5%</f>
        <v>16394.7853125</v>
      </c>
      <c r="J44" s="10"/>
      <c r="K44" s="11"/>
    </row>
    <row r="45" customFormat="false" ht="15" hidden="false" customHeight="false" outlineLevel="0" collapsed="false">
      <c r="A45" s="3" t="s">
        <v>91</v>
      </c>
      <c r="B45" s="3" t="s">
        <v>92</v>
      </c>
      <c r="C45" s="4" t="n">
        <v>1</v>
      </c>
      <c r="D45" s="5" t="n">
        <v>4</v>
      </c>
      <c r="E45" s="5" t="s">
        <v>11</v>
      </c>
      <c r="F45" s="7" t="n">
        <v>863083</v>
      </c>
      <c r="G45" s="8" t="n">
        <f aca="false">IF(D45&lt;=2,(10000+(F45*0.05))*1.23,(10000+(F45*0.02))*1.23)</f>
        <v>33531.8418</v>
      </c>
      <c r="H45" s="9" t="n">
        <f aca="false">+G45*47.5%</f>
        <v>15927.624855</v>
      </c>
      <c r="J45" s="10"/>
      <c r="K45" s="11"/>
    </row>
    <row r="46" customFormat="false" ht="15" hidden="false" customHeight="false" outlineLevel="0" collapsed="false">
      <c r="A46" s="3" t="s">
        <v>93</v>
      </c>
      <c r="B46" s="3" t="s">
        <v>94</v>
      </c>
      <c r="C46" s="4" t="n">
        <v>1</v>
      </c>
      <c r="D46" s="5" t="n">
        <v>1</v>
      </c>
      <c r="E46" s="5" t="s">
        <v>16</v>
      </c>
      <c r="F46" s="12" t="n">
        <v>5925</v>
      </c>
      <c r="G46" s="8" t="n">
        <f aca="false">IF(D46&lt;=2,(10000+(F46*0.05))*1.23,(10000+(F46*0.02))*1.23)</f>
        <v>12664.3875</v>
      </c>
      <c r="H46" s="9" t="n">
        <f aca="false">+G46*47.5%</f>
        <v>6015.5840625</v>
      </c>
      <c r="J46" s="10"/>
      <c r="K46" s="11"/>
    </row>
    <row r="47" customFormat="false" ht="15" hidden="false" customHeight="false" outlineLevel="0" collapsed="false">
      <c r="A47" s="3" t="s">
        <v>95</v>
      </c>
      <c r="B47" s="3" t="s">
        <v>96</v>
      </c>
      <c r="C47" s="4" t="n">
        <v>1</v>
      </c>
      <c r="D47" s="5" t="n">
        <v>2</v>
      </c>
      <c r="E47" s="5" t="s">
        <v>16</v>
      </c>
      <c r="F47" s="12" t="n">
        <v>256518</v>
      </c>
      <c r="G47" s="8" t="n">
        <f aca="false">IF(D47&lt;=2,(10000+(F47*0.05))*1.23,(10000+(F47*0.02))*1.23)</f>
        <v>28075.857</v>
      </c>
      <c r="H47" s="9" t="n">
        <f aca="false">+G47*47.5%</f>
        <v>13336.032075</v>
      </c>
      <c r="J47" s="10"/>
      <c r="K47" s="11"/>
    </row>
    <row r="48" customFormat="false" ht="15" hidden="false" customHeight="false" outlineLevel="0" collapsed="false">
      <c r="A48" s="13" t="s">
        <v>97</v>
      </c>
      <c r="B48" s="13" t="s">
        <v>98</v>
      </c>
      <c r="C48" s="14" t="n">
        <v>1</v>
      </c>
      <c r="D48" s="15" t="n">
        <v>2</v>
      </c>
      <c r="E48" s="15" t="s">
        <v>16</v>
      </c>
      <c r="F48" s="16" t="n">
        <v>271407</v>
      </c>
      <c r="G48" s="17" t="n">
        <f aca="false">+(1193300+(F48*5.96))*1.23</f>
        <v>3457389.4356</v>
      </c>
      <c r="H48" s="18" t="n">
        <f aca="false">+G48*47.5%</f>
        <v>1642259.98191</v>
      </c>
      <c r="J48" s="10"/>
      <c r="K48" s="11"/>
    </row>
    <row r="49" customFormat="false" ht="15" hidden="false" customHeight="true" outlineLevel="0" collapsed="false">
      <c r="A49" s="3" t="s">
        <v>99</v>
      </c>
      <c r="B49" s="3"/>
      <c r="C49" s="4" t="n">
        <v>1</v>
      </c>
      <c r="D49" s="5" t="n">
        <v>6</v>
      </c>
      <c r="E49" s="5" t="s">
        <v>11</v>
      </c>
      <c r="F49" s="12" t="n">
        <v>1683915</v>
      </c>
      <c r="G49" s="8" t="n">
        <f aca="false">+(10000+(F49*0.007))*1.23</f>
        <v>26798.50815</v>
      </c>
      <c r="H49" s="9" t="n">
        <f aca="false">+G49*47.5%</f>
        <v>12729.29137125</v>
      </c>
      <c r="J49" s="10"/>
      <c r="K49" s="11"/>
    </row>
    <row r="50" customFormat="false" ht="15" hidden="false" customHeight="false" outlineLevel="0" collapsed="false">
      <c r="K50" s="11"/>
    </row>
    <row r="51" customFormat="false" ht="48.75" hidden="false" customHeight="true" outlineLevel="0" collapsed="false">
      <c r="A51" s="19" t="s">
        <v>100</v>
      </c>
      <c r="B51" s="19"/>
      <c r="C51" s="19"/>
      <c r="D51" s="19"/>
      <c r="E51" s="19"/>
      <c r="F51" s="19"/>
      <c r="G51" s="19"/>
    </row>
    <row r="52" customFormat="false" ht="15" hidden="false" customHeight="false" outlineLevel="0" collapsed="false">
      <c r="A52" s="20" t="s">
        <v>101</v>
      </c>
      <c r="B52" s="21"/>
      <c r="C52" s="21"/>
      <c r="D52" s="21"/>
      <c r="E52" s="21"/>
      <c r="F52" s="21"/>
      <c r="G52" s="21"/>
    </row>
    <row r="53" customFormat="false" ht="15" hidden="false" customHeight="false" outlineLevel="0" collapsed="false">
      <c r="A53" s="22" t="s">
        <v>102</v>
      </c>
      <c r="B53" s="22"/>
      <c r="C53" s="22"/>
      <c r="D53" s="22"/>
      <c r="E53" s="22"/>
      <c r="F53" s="22"/>
    </row>
    <row r="54" customFormat="false" ht="15" hidden="false" customHeight="false" outlineLevel="0" collapsed="false">
      <c r="A54" s="22" t="s">
        <v>103</v>
      </c>
      <c r="B54" s="22"/>
      <c r="C54" s="22"/>
      <c r="D54" s="22"/>
      <c r="E54" s="22"/>
      <c r="F54" s="22"/>
    </row>
    <row r="55" customFormat="false" ht="15" hidden="false" customHeight="false" outlineLevel="0" collapsed="false">
      <c r="A55" s="22" t="s">
        <v>104</v>
      </c>
      <c r="B55" s="22"/>
      <c r="C55" s="22"/>
      <c r="D55" s="22"/>
      <c r="E55" s="22"/>
      <c r="F55" s="22"/>
    </row>
    <row r="56" customFormat="false" ht="15" hidden="false" customHeight="false" outlineLevel="0" collapsed="false">
      <c r="A56" s="22"/>
      <c r="B56" s="22"/>
      <c r="C56" s="22"/>
      <c r="D56" s="22"/>
      <c r="E56" s="22"/>
      <c r="F56" s="22"/>
    </row>
    <row r="58" customFormat="false" ht="15" hidden="false" customHeight="false" outlineLevel="0" collapsed="false">
      <c r="A58" s="23"/>
    </row>
    <row r="60" customFormat="false" ht="15" hidden="false" customHeight="false" outlineLevel="0" collapsed="false">
      <c r="A60" s="24"/>
    </row>
    <row r="62" customFormat="false" ht="15" hidden="false" customHeight="false" outlineLevel="0" collapsed="false">
      <c r="A62" s="24"/>
    </row>
    <row r="64" customFormat="false" ht="15" hidden="false" customHeight="false" outlineLevel="0" collapsed="false">
      <c r="A64" s="24"/>
    </row>
  </sheetData>
  <autoFilter ref="A4:H49"/>
  <mergeCells count="3">
    <mergeCell ref="A2:H2"/>
    <mergeCell ref="A49:B49"/>
    <mergeCell ref="A51:G51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&amp;LSG/DMAT/BEEP&amp;RSENATO 2017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2023-03-17T15:50:06Z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